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Dells\Desktop\เอกสารหลักฐานประกอบ ITA\"/>
    </mc:Choice>
  </mc:AlternateContent>
  <bookViews>
    <workbookView xWindow="120" yWindow="225" windowWidth="11715" windowHeight="5850"/>
  </bookViews>
  <sheets>
    <sheet name="แผนการใช้จ่าย ปีงบฯ 65" sheetId="5" r:id="rId1"/>
  </sheets>
  <definedNames>
    <definedName name="_xlnm.Print_Area" localSheetId="0">'แผนการใช้จ่าย ปีงบฯ 65'!$A$1:$O$33</definedName>
    <definedName name="_xlnm.Print_Titles" localSheetId="0">'แผนการใช้จ่าย ปีงบฯ 65'!$9:$11</definedName>
  </definedNames>
  <calcPr calcId="152511"/>
</workbook>
</file>

<file path=xl/calcChain.xml><?xml version="1.0" encoding="utf-8"?>
<calcChain xmlns="http://schemas.openxmlformats.org/spreadsheetml/2006/main">
  <c r="Q15" i="5" l="1"/>
  <c r="Q18" i="5"/>
  <c r="Q21" i="5"/>
  <c r="Q23" i="5"/>
  <c r="Q24" i="5"/>
  <c r="Q25" i="5"/>
  <c r="B17" i="5" l="1"/>
  <c r="D20" i="5"/>
  <c r="E20" i="5"/>
  <c r="F20" i="5"/>
  <c r="G20" i="5"/>
  <c r="H20" i="5"/>
  <c r="I20" i="5"/>
  <c r="J20" i="5"/>
  <c r="K20" i="5"/>
  <c r="L20" i="5"/>
  <c r="M20" i="5"/>
  <c r="N20" i="5"/>
  <c r="D21" i="5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H19" i="5"/>
  <c r="I19" i="5"/>
  <c r="J19" i="5"/>
  <c r="K19" i="5"/>
  <c r="L19" i="5"/>
  <c r="M19" i="5"/>
  <c r="N19" i="5"/>
  <c r="G19" i="5"/>
  <c r="E19" i="5"/>
  <c r="E17" i="5" s="1"/>
  <c r="F19" i="5"/>
  <c r="D19" i="5"/>
  <c r="L17" i="5" l="1"/>
  <c r="H17" i="5"/>
  <c r="K17" i="5"/>
  <c r="N17" i="5"/>
  <c r="G17" i="5"/>
  <c r="F17" i="5"/>
  <c r="I17" i="5"/>
  <c r="O19" i="5"/>
  <c r="D17" i="5"/>
  <c r="M17" i="5"/>
  <c r="J17" i="5"/>
  <c r="O21" i="5"/>
  <c r="O22" i="5"/>
  <c r="O20" i="5"/>
  <c r="Q22" i="5" l="1"/>
  <c r="Q20" i="5"/>
  <c r="Q19" i="5"/>
  <c r="O17" i="5"/>
  <c r="Q17" i="5" s="1"/>
  <c r="B12" i="5" l="1"/>
  <c r="B26" i="5" l="1"/>
  <c r="D16" i="5" l="1"/>
  <c r="J16" i="5"/>
  <c r="K16" i="5" s="1"/>
  <c r="L16" i="5" s="1"/>
  <c r="M16" i="5" s="1"/>
  <c r="D14" i="5"/>
  <c r="J14" i="5"/>
  <c r="K14" i="5" s="1"/>
  <c r="L14" i="5" s="1"/>
  <c r="M14" i="5" s="1"/>
  <c r="N14" i="5" s="1"/>
  <c r="J13" i="5"/>
  <c r="K13" i="5" s="1"/>
  <c r="L13" i="5" s="1"/>
  <c r="M13" i="5" s="1"/>
  <c r="N13" i="5" s="1"/>
  <c r="D13" i="5"/>
  <c r="E14" i="5" l="1"/>
  <c r="E13" i="5"/>
  <c r="F13" i="5" s="1"/>
  <c r="E16" i="5"/>
  <c r="F16" i="5" s="1"/>
  <c r="G16" i="5" s="1"/>
  <c r="H16" i="5" s="1"/>
  <c r="I16" i="5" s="1"/>
  <c r="G13" i="5"/>
  <c r="H13" i="5" s="1"/>
  <c r="I13" i="5" s="1"/>
  <c r="D12" i="5"/>
  <c r="N16" i="5"/>
  <c r="F14" i="5"/>
  <c r="D26" i="5" l="1"/>
  <c r="E12" i="5"/>
  <c r="E26" i="5" s="1"/>
  <c r="O16" i="5"/>
  <c r="O13" i="5"/>
  <c r="Q13" i="5" s="1"/>
  <c r="G14" i="5"/>
  <c r="H14" i="5" s="1"/>
  <c r="I14" i="5" s="1"/>
  <c r="F12" i="5"/>
  <c r="F26" i="5" s="1"/>
  <c r="Q16" i="5" l="1"/>
  <c r="O14" i="5"/>
  <c r="Q14" i="5" s="1"/>
  <c r="G12" i="5"/>
  <c r="G26" i="5" s="1"/>
  <c r="H12" i="5"/>
  <c r="H26" i="5" s="1"/>
  <c r="I12" i="5" l="1"/>
  <c r="I26" i="5" s="1"/>
  <c r="J12" i="5" l="1"/>
  <c r="J26" i="5" l="1"/>
  <c r="K12" i="5"/>
  <c r="K26" i="5" s="1"/>
  <c r="L12" i="5" l="1"/>
  <c r="L26" i="5" s="1"/>
  <c r="N12" i="5" l="1"/>
  <c r="N26" i="5" s="1"/>
  <c r="M12" i="5"/>
  <c r="M26" i="5" s="1"/>
  <c r="O12" i="5"/>
  <c r="O26" i="5" l="1"/>
  <c r="Q26" i="5" s="1"/>
  <c r="Q12" i="5"/>
</calcChain>
</file>

<file path=xl/sharedStrings.xml><?xml version="1.0" encoding="utf-8"?>
<sst xmlns="http://schemas.openxmlformats.org/spreadsheetml/2006/main" count="66" uniqueCount="61">
  <si>
    <t>ประเภทรายจ่าย</t>
  </si>
  <si>
    <t xml:space="preserve">1. งบบุคลากร                          </t>
  </si>
  <si>
    <t>2. งบดำเนินงาน</t>
  </si>
  <si>
    <t>รวมทั้งสิ้น</t>
  </si>
  <si>
    <t>สำนักงบประมาณ   สำนักนายกรัฐมนตรี</t>
  </si>
  <si>
    <t>แผน</t>
  </si>
  <si>
    <t>ผล</t>
  </si>
  <si>
    <t xml:space="preserve">    เงินนอกงบประมาณ</t>
  </si>
  <si>
    <t xml:space="preserve">   เงินงบประมาณที่กันไว้เบิกเหลื่อมปีที่ผ่านมา</t>
  </si>
  <si>
    <t>ไตรมาส 3 (เม.ย - มิ.ย.)</t>
  </si>
  <si>
    <t>ไตรมาส 4 (ก.ค. - ก.ย.)</t>
  </si>
  <si>
    <t>ไตรมาส 2 (ม.ค. - มี.ค.)</t>
  </si>
  <si>
    <t>ไตรมาส 1 (ต.ค. - ธ.ค.)</t>
  </si>
  <si>
    <t>รายการ</t>
  </si>
  <si>
    <t xml:space="preserve">หน่วย : บาท </t>
  </si>
  <si>
    <t xml:space="preserve">    1.2 ค่าจ้างประจำ</t>
  </si>
  <si>
    <t xml:space="preserve">    1.3 ค่าตอบแทนพนักงานราชการ</t>
  </si>
  <si>
    <t xml:space="preserve">    1.4 ค่าจ้างชั่วคราว</t>
  </si>
  <si>
    <t xml:space="preserve">    1.1 เงินเดือน</t>
  </si>
  <si>
    <t>งบส่วนราชการ / รัฐวิสาหกิจ</t>
  </si>
  <si>
    <t>งบกลาง รายการ ..........................</t>
  </si>
  <si>
    <t>กระทรวง : กระทรวงศึกษาธิการ</t>
  </si>
  <si>
    <t xml:space="preserve">รหัส : </t>
  </si>
  <si>
    <t>20000</t>
  </si>
  <si>
    <t>แบบ สงป.302</t>
  </si>
  <si>
    <t>รหัสบัญชีตามโครงสร้าง ผลผลิต/โครงการ</t>
  </si>
  <si>
    <t>เป้าหมายการให้บริการกระทรวง : ……………………………………………………………………………………</t>
  </si>
  <si>
    <t>รายงานแผน</t>
  </si>
  <si>
    <t xml:space="preserve">ส่วนราชการ/รัฐวิสาหกิจ : </t>
  </si>
  <si>
    <t>แผนงาน : จัดการศึกษาอุดมศึกษา</t>
  </si>
  <si>
    <t xml:space="preserve">             /</t>
  </si>
  <si>
    <t>ผลผลิต/โครงการ : จัดการศึกษาสาขาอักษรศาสตร์</t>
  </si>
  <si>
    <t xml:space="preserve">              /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</si>
  <si>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</si>
  <si>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</si>
  <si>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</si>
  <si>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</si>
  <si>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</si>
  <si>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</si>
  <si>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</si>
  <si>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</si>
  <si>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</si>
  <si>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</si>
  <si>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</si>
  <si>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</si>
  <si>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รายงานผลไตรมาสที่</t>
  </si>
  <si>
    <t>ตำแหน่ง :   คณบดีคณะอักษรศาสตร์</t>
  </si>
  <si>
    <t>20328</t>
  </si>
  <si>
    <t xml:space="preserve">    2.1 ค่าใช้จ่ายบุคลากร - เงินเดือน</t>
  </si>
  <si>
    <t xml:space="preserve">    2.2 ค่าตอบแทน </t>
  </si>
  <si>
    <t xml:space="preserve">    2.3 ค่าใช้สอย</t>
  </si>
  <si>
    <t xml:space="preserve">    2.4 ค่าวัสดุ</t>
  </si>
  <si>
    <t xml:space="preserve">    2.5 ค่าสาธารณูปโภค</t>
  </si>
  <si>
    <t xml:space="preserve">    2.6 ครุภัณฑ์</t>
  </si>
  <si>
    <t xml:space="preserve">    2.7 ที่ดินและสิ่งก่อสร้าง</t>
  </si>
  <si>
    <t xml:space="preserve">    2.8 รายการเงินอุดหนุน</t>
  </si>
  <si>
    <t xml:space="preserve">    รวมเงินงบประมาณ (1+2)</t>
  </si>
  <si>
    <t xml:space="preserve">                 (ผู้ช่วยศาสตราจารย์ ดร.สุมาลี  ลิ้มประเสริฐ)</t>
  </si>
  <si>
    <t>ผู้รายงาน : ……………………………………………………………………………..</t>
  </si>
  <si>
    <t>แผนการใช้จ่ายงบประมาณ ผลผลิต/โครงการ จำแนกตามงบรายจ่าย ประจำปีงบประมาณ พ.ศ. 2565</t>
  </si>
  <si>
    <t>วัน/เดือน/ปี  :   1 ตุลาคม 2564  โทร : 034-255096-7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</si>
</sst>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/>
    <xf numFmtId="49" fontId="5" fillId="0" borderId="0" xfId="0" applyNumberFormat="1" applyFont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0" borderId="4" xfId="0" applyFont="1" applyFill="1" applyBorder="1"/>
    <xf numFmtId="3" fontId="6" fillId="0" borderId="4" xfId="0" applyNumberFormat="1" applyFont="1" applyFill="1" applyBorder="1"/>
    <xf numFmtId="3" fontId="5" fillId="0" borderId="4" xfId="0" applyNumberFormat="1" applyFont="1" applyFill="1" applyBorder="1"/>
    <xf numFmtId="0" fontId="5" fillId="2" borderId="4" xfId="0" applyFont="1" applyFill="1" applyBorder="1"/>
    <xf numFmtId="0" fontId="5" fillId="3" borderId="4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7" xfId="0" applyFont="1" applyFill="1" applyBorder="1"/>
    <xf numFmtId="3" fontId="5" fillId="0" borderId="7" xfId="0" applyNumberFormat="1" applyFont="1" applyFill="1" applyBorder="1"/>
    <xf numFmtId="3" fontId="6" fillId="0" borderId="7" xfId="0" applyNumberFormat="1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/>
    <xf numFmtId="49" fontId="5" fillId="0" borderId="0" xfId="0" applyNumberFormat="1" applyFont="1" applyAlignment="1">
      <alignment horizontal="left"/>
    </xf>
    <xf numFmtId="164" fontId="6" fillId="0" borderId="4" xfId="1" applyNumberFormat="1" applyFont="1" applyFill="1" applyBorder="1"/>
    <xf numFmtId="164" fontId="5" fillId="2" borderId="4" xfId="1" applyNumberFormat="1" applyFont="1" applyFill="1" applyBorder="1"/>
    <xf numFmtId="164" fontId="6" fillId="0" borderId="4" xfId="1" applyNumberFormat="1" applyFont="1" applyFill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164" fontId="6" fillId="0" borderId="6" xfId="1" applyNumberFormat="1" applyFont="1" applyFill="1" applyBorder="1"/>
    <xf numFmtId="164" fontId="6" fillId="5" borderId="4" xfId="1" applyNumberFormat="1" applyFont="1" applyFill="1" applyBorder="1"/>
    <xf numFmtId="164" fontId="5" fillId="3" borderId="4" xfId="1" applyNumberFormat="1" applyFont="1" applyFill="1" applyBorder="1" applyAlignment="1">
      <alignment horizontal="right"/>
    </xf>
    <xf numFmtId="0" fontId="6" fillId="5" borderId="4" xfId="0" applyFont="1" applyFill="1" applyBorder="1"/>
    <xf numFmtId="164" fontId="6" fillId="0" borderId="5" xfId="1" applyNumberFormat="1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7">
    <cellStyle name="Comma 2" xfId="4"/>
    <cellStyle name="Comma 3" xfId="6"/>
    <cellStyle name="Normal 2" xfId="3"/>
    <cellStyle name="Normal 3" xfId="5"/>
    <cellStyle name="Normal 4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view="pageBreakPreview" topLeftCell="A10" zoomScaleNormal="100" zoomScaleSheetLayoutView="100" workbookViewId="0">
      <selection activeCell="A34" sqref="A34"/>
    </sheetView>
  </sheetViews>
  <sheetFormatPr defaultRowHeight="23.25" customHeight="1" x14ac:dyDescent="0.5"/>
  <cols>
    <col min="1" max="1" width="36" style="3" customWidth="1"/>
    <col min="2" max="2" width="12.7109375" style="3" customWidth="1"/>
    <col min="3" max="3" width="12.28515625" style="3" customWidth="1"/>
    <col min="4" max="4" width="12" style="3" customWidth="1"/>
    <col min="5" max="6" width="11.85546875" style="3" customWidth="1"/>
    <col min="7" max="8" width="11.42578125" style="3" customWidth="1"/>
    <col min="9" max="9" width="11.5703125" style="3" customWidth="1"/>
    <col min="10" max="10" width="13" style="3" customWidth="1"/>
    <col min="11" max="12" width="11.5703125" style="3" customWidth="1"/>
    <col min="13" max="13" width="11.85546875" style="3" customWidth="1"/>
    <col min="14" max="14" width="11.7109375" style="3" customWidth="1"/>
    <col min="15" max="15" width="12" style="3" customWidth="1"/>
    <col min="16" max="16" width="9.85546875" style="3" bestFit="1" customWidth="1"/>
    <col min="17" max="17" width="11.140625" style="3" customWidth="1"/>
    <col min="18" max="16384" width="9.140625" style="3"/>
  </cols>
  <sheetData>
    <row r="1" spans="1:17" ht="23.25" customHeight="1" x14ac:dyDescent="0.5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23.25" customHeight="1" x14ac:dyDescent="0.5">
      <c r="A2" s="10"/>
      <c r="B2" s="10"/>
      <c r="C2" s="10"/>
      <c r="D2" s="10"/>
      <c r="E2" s="10"/>
      <c r="F2" s="10"/>
      <c r="G2" s="10"/>
      <c r="H2" s="10"/>
      <c r="I2" s="10"/>
      <c r="J2" s="11"/>
      <c r="K2" s="11"/>
      <c r="L2" s="12"/>
      <c r="M2" s="12"/>
      <c r="N2" s="13" t="s">
        <v>24</v>
      </c>
      <c r="O2" s="10"/>
    </row>
    <row r="3" spans="1:17" s="2" customFormat="1" ht="23.25" customHeight="1" x14ac:dyDescent="0.5">
      <c r="A3" s="14" t="s">
        <v>21</v>
      </c>
      <c r="B3" s="15"/>
      <c r="C3" s="15"/>
      <c r="D3" s="16" t="s">
        <v>22</v>
      </c>
      <c r="E3" s="37" t="s">
        <v>23</v>
      </c>
      <c r="F3" s="15" t="s">
        <v>30</v>
      </c>
      <c r="G3" s="12" t="s">
        <v>19</v>
      </c>
      <c r="H3" s="12"/>
      <c r="I3" s="12"/>
      <c r="J3" s="15"/>
      <c r="K3" s="15"/>
      <c r="L3" s="17"/>
      <c r="M3" s="11" t="s">
        <v>32</v>
      </c>
      <c r="N3" s="13" t="s">
        <v>27</v>
      </c>
      <c r="O3" s="13"/>
      <c r="P3" s="1"/>
    </row>
    <row r="4" spans="1:17" ht="23.25" customHeight="1" x14ac:dyDescent="0.5">
      <c r="A4" s="14" t="s">
        <v>28</v>
      </c>
      <c r="B4" s="11"/>
      <c r="C4" s="11"/>
      <c r="D4" s="16" t="s">
        <v>22</v>
      </c>
      <c r="E4" s="37" t="s">
        <v>47</v>
      </c>
      <c r="F4" s="11"/>
      <c r="G4" s="13" t="s">
        <v>20</v>
      </c>
      <c r="H4" s="13"/>
      <c r="I4" s="13"/>
      <c r="J4" s="11"/>
      <c r="K4" s="11"/>
      <c r="L4" s="11"/>
      <c r="N4" s="13" t="s">
        <v>45</v>
      </c>
      <c r="O4" s="13"/>
    </row>
    <row r="5" spans="1:17" s="2" customFormat="1" ht="23.25" customHeight="1" x14ac:dyDescent="0.5">
      <c r="A5" s="47" t="s">
        <v>29</v>
      </c>
      <c r="B5" s="47"/>
      <c r="C5" s="13"/>
      <c r="D5" s="13"/>
      <c r="E5" s="15"/>
      <c r="F5" s="16" t="s">
        <v>22</v>
      </c>
      <c r="G5" s="13">
        <v>9007</v>
      </c>
      <c r="H5" s="13"/>
      <c r="I5" s="13"/>
      <c r="J5" s="13"/>
      <c r="K5" s="13"/>
      <c r="L5" s="15"/>
      <c r="M5" s="49"/>
      <c r="N5" s="49"/>
      <c r="O5" s="49"/>
    </row>
    <row r="6" spans="1:17" s="2" customFormat="1" ht="23.25" customHeight="1" x14ac:dyDescent="0.5">
      <c r="A6" s="47" t="s">
        <v>26</v>
      </c>
      <c r="B6" s="47"/>
      <c r="C6" s="47"/>
      <c r="D6" s="47"/>
      <c r="E6" s="15"/>
      <c r="F6" s="16" t="s">
        <v>22</v>
      </c>
      <c r="G6" s="13"/>
      <c r="H6" s="13"/>
      <c r="I6" s="13"/>
      <c r="J6" s="13"/>
      <c r="K6" s="13"/>
      <c r="L6" s="15"/>
      <c r="M6" s="49"/>
      <c r="N6" s="49"/>
      <c r="O6" s="49"/>
    </row>
    <row r="7" spans="1:17" s="2" customFormat="1" ht="23.25" customHeight="1" x14ac:dyDescent="0.5">
      <c r="A7" s="47" t="s">
        <v>31</v>
      </c>
      <c r="B7" s="47"/>
      <c r="C7" s="47"/>
      <c r="D7" s="13"/>
      <c r="E7" s="15"/>
      <c r="F7" s="16" t="s">
        <v>22</v>
      </c>
      <c r="G7" s="13"/>
      <c r="H7" s="13"/>
      <c r="I7" s="13"/>
      <c r="J7" s="13"/>
      <c r="K7" s="13"/>
      <c r="L7" s="15"/>
      <c r="M7" s="15"/>
      <c r="N7" s="15"/>
      <c r="O7" s="15"/>
    </row>
    <row r="8" spans="1:17" s="2" customFormat="1" ht="23.25" customHeight="1" x14ac:dyDescent="0.5">
      <c r="A8" s="13" t="s">
        <v>25</v>
      </c>
      <c r="B8" s="18"/>
      <c r="C8" s="18"/>
      <c r="D8" s="13"/>
      <c r="E8" s="15"/>
      <c r="F8" s="16" t="s">
        <v>22</v>
      </c>
      <c r="G8" s="13">
        <v>102</v>
      </c>
      <c r="H8" s="13"/>
      <c r="I8" s="13"/>
      <c r="J8" s="13"/>
      <c r="K8" s="13"/>
      <c r="L8" s="15"/>
      <c r="M8" s="15"/>
      <c r="N8" s="15"/>
      <c r="O8" s="15"/>
    </row>
    <row r="9" spans="1:17" s="4" customFormat="1" ht="23.25" customHeight="1" x14ac:dyDescent="0.5">
      <c r="A9" s="19"/>
      <c r="B9" s="20"/>
      <c r="C9" s="13"/>
      <c r="D9" s="13"/>
      <c r="E9" s="19"/>
      <c r="F9" s="19"/>
      <c r="G9" s="13"/>
      <c r="H9" s="13"/>
      <c r="I9" s="13"/>
      <c r="J9" s="13"/>
      <c r="K9" s="13"/>
      <c r="L9" s="19"/>
      <c r="M9" s="51" t="s">
        <v>14</v>
      </c>
      <c r="N9" s="51"/>
      <c r="O9" s="51"/>
    </row>
    <row r="10" spans="1:17" s="5" customFormat="1" ht="23.25" customHeight="1" x14ac:dyDescent="0.5">
      <c r="A10" s="21" t="s">
        <v>0</v>
      </c>
      <c r="B10" s="52" t="s">
        <v>3</v>
      </c>
      <c r="C10" s="52"/>
      <c r="D10" s="53" t="s">
        <v>12</v>
      </c>
      <c r="E10" s="54"/>
      <c r="F10" s="55"/>
      <c r="G10" s="53" t="s">
        <v>11</v>
      </c>
      <c r="H10" s="54"/>
      <c r="I10" s="55"/>
      <c r="J10" s="53" t="s">
        <v>9</v>
      </c>
      <c r="K10" s="54"/>
      <c r="L10" s="55"/>
      <c r="M10" s="56" t="s">
        <v>10</v>
      </c>
      <c r="N10" s="57"/>
      <c r="O10" s="58"/>
    </row>
    <row r="11" spans="1:17" s="6" customFormat="1" ht="23.25" customHeight="1" x14ac:dyDescent="0.5">
      <c r="A11" s="23" t="s">
        <v>13</v>
      </c>
      <c r="B11" s="22" t="s">
        <v>5</v>
      </c>
      <c r="C11" s="22" t="s">
        <v>6</v>
      </c>
      <c r="D11" s="22" t="s">
        <v>33</v>
      </c>
      <c r="E11" s="22" t="s">
        <v>34</v>
      </c>
      <c r="F11" s="22" t="s">
        <v>35</v>
      </c>
      <c r="G11" s="22" t="s">
        <v>36</v>
      </c>
      <c r="H11" s="22" t="s">
        <v>37</v>
      </c>
      <c r="I11" s="22" t="s">
        <v>38</v>
      </c>
      <c r="J11" s="22" t="s">
        <v>39</v>
      </c>
      <c r="K11" s="22" t="s">
        <v>40</v>
      </c>
      <c r="L11" s="22" t="s">
        <v>41</v>
      </c>
      <c r="M11" s="22" t="s">
        <v>42</v>
      </c>
      <c r="N11" s="22" t="s">
        <v>43</v>
      </c>
      <c r="O11" s="22" t="s">
        <v>44</v>
      </c>
    </row>
    <row r="12" spans="1:17" s="7" customFormat="1" ht="23.25" customHeight="1" x14ac:dyDescent="0.5">
      <c r="A12" s="24" t="s">
        <v>1</v>
      </c>
      <c r="B12" s="39">
        <f>B13+B14+B16</f>
        <v>8542600</v>
      </c>
      <c r="C12" s="39"/>
      <c r="D12" s="39">
        <f>SUM(D13:D16)</f>
        <v>701300</v>
      </c>
      <c r="E12" s="39">
        <f t="shared" ref="E12:O12" si="0">SUM(E13:E16)</f>
        <v>701300</v>
      </c>
      <c r="F12" s="39">
        <f t="shared" si="0"/>
        <v>701300</v>
      </c>
      <c r="G12" s="39">
        <f t="shared" si="0"/>
        <v>701300</v>
      </c>
      <c r="H12" s="39">
        <f t="shared" si="0"/>
        <v>701300</v>
      </c>
      <c r="I12" s="39">
        <f t="shared" si="0"/>
        <v>701300</v>
      </c>
      <c r="J12" s="39">
        <f t="shared" si="0"/>
        <v>722400</v>
      </c>
      <c r="K12" s="39">
        <f t="shared" si="0"/>
        <v>722400</v>
      </c>
      <c r="L12" s="39">
        <f t="shared" si="0"/>
        <v>722400</v>
      </c>
      <c r="M12" s="39">
        <f t="shared" si="0"/>
        <v>722400</v>
      </c>
      <c r="N12" s="39">
        <f t="shared" si="0"/>
        <v>722400</v>
      </c>
      <c r="O12" s="39">
        <f t="shared" si="0"/>
        <v>722800</v>
      </c>
      <c r="P12" s="8"/>
      <c r="Q12" s="8">
        <f>B12-SUM(D12:O12)</f>
        <v>0</v>
      </c>
    </row>
    <row r="13" spans="1:17" s="9" customFormat="1" ht="23.25" customHeight="1" x14ac:dyDescent="0.5">
      <c r="A13" s="25" t="s">
        <v>18</v>
      </c>
      <c r="B13" s="38">
        <v>2765500</v>
      </c>
      <c r="C13" s="46"/>
      <c r="D13" s="38">
        <f>ROUND(B13*0.4926/6,-2)</f>
        <v>227000</v>
      </c>
      <c r="E13" s="38">
        <f>D13</f>
        <v>227000</v>
      </c>
      <c r="F13" s="38">
        <f t="shared" ref="F13:I14" si="1">E13</f>
        <v>227000</v>
      </c>
      <c r="G13" s="38">
        <f t="shared" si="1"/>
        <v>227000</v>
      </c>
      <c r="H13" s="38">
        <f t="shared" si="1"/>
        <v>227000</v>
      </c>
      <c r="I13" s="38">
        <f t="shared" si="1"/>
        <v>227000</v>
      </c>
      <c r="J13" s="38">
        <f>ROUND(B13*0.5074/6,-2)</f>
        <v>233900</v>
      </c>
      <c r="K13" s="38">
        <f>J13</f>
        <v>233900</v>
      </c>
      <c r="L13" s="38">
        <f t="shared" ref="L13:N14" si="2">K13</f>
        <v>233900</v>
      </c>
      <c r="M13" s="38">
        <f t="shared" si="2"/>
        <v>233900</v>
      </c>
      <c r="N13" s="38">
        <f t="shared" si="2"/>
        <v>233900</v>
      </c>
      <c r="O13" s="38">
        <f>B13-(SUM(D13:N13))</f>
        <v>234000</v>
      </c>
      <c r="Q13" s="8">
        <f t="shared" ref="Q13:Q26" si="3">B13-SUM(D13:O13)</f>
        <v>0</v>
      </c>
    </row>
    <row r="14" spans="1:17" s="9" customFormat="1" ht="23.25" customHeight="1" x14ac:dyDescent="0.5">
      <c r="A14" s="25" t="s">
        <v>15</v>
      </c>
      <c r="B14" s="38">
        <v>2609100</v>
      </c>
      <c r="C14" s="38"/>
      <c r="D14" s="38">
        <f>ROUND(B14*0.4926/6,-2)</f>
        <v>214200</v>
      </c>
      <c r="E14" s="38">
        <f>D14</f>
        <v>214200</v>
      </c>
      <c r="F14" s="38">
        <f t="shared" si="1"/>
        <v>214200</v>
      </c>
      <c r="G14" s="38">
        <f t="shared" si="1"/>
        <v>214200</v>
      </c>
      <c r="H14" s="38">
        <f t="shared" si="1"/>
        <v>214200</v>
      </c>
      <c r="I14" s="38">
        <f t="shared" si="1"/>
        <v>214200</v>
      </c>
      <c r="J14" s="38">
        <f>ROUND(B14*0.5074/6,-2)</f>
        <v>220600</v>
      </c>
      <c r="K14" s="38">
        <f>J14</f>
        <v>220600</v>
      </c>
      <c r="L14" s="38">
        <f t="shared" si="2"/>
        <v>220600</v>
      </c>
      <c r="M14" s="38">
        <f t="shared" si="2"/>
        <v>220600</v>
      </c>
      <c r="N14" s="38">
        <f t="shared" si="2"/>
        <v>220600</v>
      </c>
      <c r="O14" s="38">
        <f t="shared" ref="O14:O16" si="4">B14-(SUM(D14:N14))</f>
        <v>220900</v>
      </c>
      <c r="Q14" s="8">
        <f t="shared" si="3"/>
        <v>0</v>
      </c>
    </row>
    <row r="15" spans="1:17" s="9" customFormat="1" ht="23.25" customHeight="1" x14ac:dyDescent="0.5">
      <c r="A15" s="25" t="s">
        <v>16</v>
      </c>
      <c r="B15" s="38">
        <v>0</v>
      </c>
      <c r="C15" s="38"/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Q15" s="8">
        <f t="shared" si="3"/>
        <v>0</v>
      </c>
    </row>
    <row r="16" spans="1:17" s="9" customFormat="1" ht="23.25" customHeight="1" x14ac:dyDescent="0.5">
      <c r="A16" s="25" t="s">
        <v>17</v>
      </c>
      <c r="B16" s="46">
        <v>3168000</v>
      </c>
      <c r="C16" s="46"/>
      <c r="D16" s="38">
        <f t="shared" ref="D16" si="5">ROUND(B16*0.4926/6,-2)</f>
        <v>260100</v>
      </c>
      <c r="E16" s="38">
        <f t="shared" ref="E16:I16" si="6">D16</f>
        <v>260100</v>
      </c>
      <c r="F16" s="38">
        <f t="shared" si="6"/>
        <v>260100</v>
      </c>
      <c r="G16" s="38">
        <f t="shared" si="6"/>
        <v>260100</v>
      </c>
      <c r="H16" s="38">
        <f t="shared" si="6"/>
        <v>260100</v>
      </c>
      <c r="I16" s="38">
        <f t="shared" si="6"/>
        <v>260100</v>
      </c>
      <c r="J16" s="38">
        <f t="shared" ref="J16" si="7">ROUND(B16*0.5074/6,-2)</f>
        <v>267900</v>
      </c>
      <c r="K16" s="38">
        <f t="shared" ref="K16:N16" si="8">J16</f>
        <v>267900</v>
      </c>
      <c r="L16" s="38">
        <f t="shared" si="8"/>
        <v>267900</v>
      </c>
      <c r="M16" s="38">
        <f>L16</f>
        <v>267900</v>
      </c>
      <c r="N16" s="38">
        <f t="shared" si="8"/>
        <v>267900</v>
      </c>
      <c r="O16" s="38">
        <f t="shared" si="4"/>
        <v>267900</v>
      </c>
      <c r="Q16" s="8">
        <f t="shared" si="3"/>
        <v>0</v>
      </c>
    </row>
    <row r="17" spans="1:17" s="7" customFormat="1" ht="23.25" customHeight="1" x14ac:dyDescent="0.5">
      <c r="A17" s="28" t="s">
        <v>2</v>
      </c>
      <c r="B17" s="39">
        <f>B19+B20+B22+B21+B23+B24+B25</f>
        <v>10141700</v>
      </c>
      <c r="C17" s="39"/>
      <c r="D17" s="39">
        <f>SUM(D18:D25)</f>
        <v>329200</v>
      </c>
      <c r="E17" s="39">
        <f t="shared" ref="E17:O17" si="9">SUM(E18:E25)</f>
        <v>329200</v>
      </c>
      <c r="F17" s="39">
        <f t="shared" si="9"/>
        <v>329200</v>
      </c>
      <c r="G17" s="39">
        <f t="shared" si="9"/>
        <v>219700</v>
      </c>
      <c r="H17" s="39">
        <f t="shared" si="9"/>
        <v>219700</v>
      </c>
      <c r="I17" s="39">
        <f t="shared" si="9"/>
        <v>7368700</v>
      </c>
      <c r="J17" s="39">
        <f t="shared" si="9"/>
        <v>219700</v>
      </c>
      <c r="K17" s="39">
        <f t="shared" si="9"/>
        <v>219700</v>
      </c>
      <c r="L17" s="39">
        <f t="shared" si="9"/>
        <v>219700</v>
      </c>
      <c r="M17" s="39">
        <f t="shared" si="9"/>
        <v>219700</v>
      </c>
      <c r="N17" s="39">
        <f t="shared" si="9"/>
        <v>219700</v>
      </c>
      <c r="O17" s="39">
        <f t="shared" si="9"/>
        <v>247500</v>
      </c>
      <c r="P17" s="8"/>
      <c r="Q17" s="8">
        <f t="shared" si="3"/>
        <v>0</v>
      </c>
    </row>
    <row r="18" spans="1:17" s="7" customFormat="1" ht="23.25" customHeight="1" x14ac:dyDescent="0.5">
      <c r="A18" s="45" t="s">
        <v>48</v>
      </c>
      <c r="B18" s="43">
        <v>0</v>
      </c>
      <c r="C18" s="43"/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8"/>
      <c r="Q18" s="8">
        <f t="shared" si="3"/>
        <v>0</v>
      </c>
    </row>
    <row r="19" spans="1:17" ht="23.25" customHeight="1" x14ac:dyDescent="0.5">
      <c r="A19" s="25" t="s">
        <v>49</v>
      </c>
      <c r="B19" s="38">
        <v>2812800</v>
      </c>
      <c r="C19" s="38"/>
      <c r="D19" s="38">
        <f>ROUND($B19*0.11,-2)</f>
        <v>309400</v>
      </c>
      <c r="E19" s="38">
        <f t="shared" ref="E19:F22" si="10">ROUND($B19*0.11,-2)</f>
        <v>309400</v>
      </c>
      <c r="F19" s="38">
        <f t="shared" si="10"/>
        <v>309400</v>
      </c>
      <c r="G19" s="38">
        <f>ROUND($B19*0.0734,-2)</f>
        <v>206500</v>
      </c>
      <c r="H19" s="38">
        <f t="shared" ref="H19:N22" si="11">ROUND($B19*0.0734,-2)</f>
        <v>206500</v>
      </c>
      <c r="I19" s="38">
        <f t="shared" si="11"/>
        <v>206500</v>
      </c>
      <c r="J19" s="38">
        <f t="shared" si="11"/>
        <v>206500</v>
      </c>
      <c r="K19" s="38">
        <f t="shared" si="11"/>
        <v>206500</v>
      </c>
      <c r="L19" s="38">
        <f t="shared" si="11"/>
        <v>206500</v>
      </c>
      <c r="M19" s="38">
        <f t="shared" si="11"/>
        <v>206500</v>
      </c>
      <c r="N19" s="38">
        <f t="shared" si="11"/>
        <v>206500</v>
      </c>
      <c r="O19" s="38">
        <f t="shared" ref="O19" si="12">B19-(SUM(D19:N19))</f>
        <v>232600</v>
      </c>
      <c r="Q19" s="8">
        <f t="shared" si="3"/>
        <v>0</v>
      </c>
    </row>
    <row r="20" spans="1:17" ht="23.25" customHeight="1" x14ac:dyDescent="0.5">
      <c r="A20" s="25" t="s">
        <v>50</v>
      </c>
      <c r="B20" s="38">
        <v>111600</v>
      </c>
      <c r="C20" s="38"/>
      <c r="D20" s="38">
        <f t="shared" ref="D20:D22" si="13">ROUND($B20*0.11,-2)</f>
        <v>12300</v>
      </c>
      <c r="E20" s="38">
        <f t="shared" si="10"/>
        <v>12300</v>
      </c>
      <c r="F20" s="38">
        <f t="shared" si="10"/>
        <v>12300</v>
      </c>
      <c r="G20" s="38">
        <f t="shared" ref="G20:G22" si="14">ROUND($B20*0.0734,-2)</f>
        <v>8200</v>
      </c>
      <c r="H20" s="38">
        <f t="shared" si="11"/>
        <v>8200</v>
      </c>
      <c r="I20" s="38">
        <f t="shared" si="11"/>
        <v>8200</v>
      </c>
      <c r="J20" s="38">
        <f t="shared" si="11"/>
        <v>8200</v>
      </c>
      <c r="K20" s="38">
        <f t="shared" si="11"/>
        <v>8200</v>
      </c>
      <c r="L20" s="38">
        <f t="shared" si="11"/>
        <v>8200</v>
      </c>
      <c r="M20" s="38">
        <f t="shared" si="11"/>
        <v>8200</v>
      </c>
      <c r="N20" s="38">
        <f t="shared" si="11"/>
        <v>8200</v>
      </c>
      <c r="O20" s="38">
        <f t="shared" ref="O20:O22" si="15">B20-(SUM(D20:N20))</f>
        <v>9100</v>
      </c>
      <c r="Q20" s="8">
        <f t="shared" si="3"/>
        <v>0</v>
      </c>
    </row>
    <row r="21" spans="1:17" ht="23.25" customHeight="1" x14ac:dyDescent="0.5">
      <c r="A21" s="25" t="s">
        <v>51</v>
      </c>
      <c r="B21" s="38">
        <v>0</v>
      </c>
      <c r="C21" s="38"/>
      <c r="D21" s="38">
        <f t="shared" si="13"/>
        <v>0</v>
      </c>
      <c r="E21" s="38">
        <f t="shared" si="10"/>
        <v>0</v>
      </c>
      <c r="F21" s="38">
        <f t="shared" si="10"/>
        <v>0</v>
      </c>
      <c r="G21" s="38">
        <f t="shared" si="14"/>
        <v>0</v>
      </c>
      <c r="H21" s="38">
        <f t="shared" si="11"/>
        <v>0</v>
      </c>
      <c r="I21" s="38">
        <f t="shared" si="11"/>
        <v>0</v>
      </c>
      <c r="J21" s="38">
        <f t="shared" si="11"/>
        <v>0</v>
      </c>
      <c r="K21" s="38">
        <f t="shared" si="11"/>
        <v>0</v>
      </c>
      <c r="L21" s="38">
        <f t="shared" si="11"/>
        <v>0</v>
      </c>
      <c r="M21" s="38">
        <f t="shared" si="11"/>
        <v>0</v>
      </c>
      <c r="N21" s="38">
        <f t="shared" si="11"/>
        <v>0</v>
      </c>
      <c r="O21" s="38">
        <f t="shared" si="15"/>
        <v>0</v>
      </c>
      <c r="Q21" s="8">
        <f t="shared" si="3"/>
        <v>0</v>
      </c>
    </row>
    <row r="22" spans="1:17" ht="23.25" customHeight="1" x14ac:dyDescent="0.5">
      <c r="A22" s="25" t="s">
        <v>52</v>
      </c>
      <c r="B22" s="38">
        <v>68300</v>
      </c>
      <c r="C22" s="38"/>
      <c r="D22" s="38">
        <f t="shared" si="13"/>
        <v>7500</v>
      </c>
      <c r="E22" s="38">
        <f t="shared" si="10"/>
        <v>7500</v>
      </c>
      <c r="F22" s="38">
        <f t="shared" si="10"/>
        <v>7500</v>
      </c>
      <c r="G22" s="38">
        <f t="shared" si="14"/>
        <v>5000</v>
      </c>
      <c r="H22" s="38">
        <f t="shared" si="11"/>
        <v>5000</v>
      </c>
      <c r="I22" s="38">
        <f t="shared" si="11"/>
        <v>5000</v>
      </c>
      <c r="J22" s="38">
        <f t="shared" si="11"/>
        <v>5000</v>
      </c>
      <c r="K22" s="38">
        <f t="shared" si="11"/>
        <v>5000</v>
      </c>
      <c r="L22" s="38">
        <f t="shared" si="11"/>
        <v>5000</v>
      </c>
      <c r="M22" s="38">
        <f t="shared" si="11"/>
        <v>5000</v>
      </c>
      <c r="N22" s="38">
        <f t="shared" si="11"/>
        <v>5000</v>
      </c>
      <c r="O22" s="38">
        <f t="shared" si="15"/>
        <v>5800</v>
      </c>
      <c r="Q22" s="8">
        <f t="shared" si="3"/>
        <v>0</v>
      </c>
    </row>
    <row r="23" spans="1:17" ht="23.25" customHeight="1" x14ac:dyDescent="0.5">
      <c r="A23" s="25" t="s">
        <v>53</v>
      </c>
      <c r="B23" s="38">
        <v>7149000</v>
      </c>
      <c r="C23" s="38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7149000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Q23" s="8">
        <f t="shared" si="3"/>
        <v>0</v>
      </c>
    </row>
    <row r="24" spans="1:17" ht="23.25" customHeight="1" x14ac:dyDescent="0.5">
      <c r="A24" s="25" t="s">
        <v>54</v>
      </c>
      <c r="B24" s="38">
        <v>0</v>
      </c>
      <c r="C24" s="38"/>
      <c r="D24" s="38">
        <v>0</v>
      </c>
      <c r="E24" s="38">
        <v>0</v>
      </c>
      <c r="F24" s="38">
        <v>0</v>
      </c>
      <c r="G24" s="40">
        <v>0</v>
      </c>
      <c r="H24" s="41">
        <v>0</v>
      </c>
      <c r="I24" s="41">
        <v>0</v>
      </c>
      <c r="J24" s="38">
        <v>0</v>
      </c>
      <c r="K24" s="38">
        <v>0</v>
      </c>
      <c r="L24" s="38">
        <v>0</v>
      </c>
      <c r="M24" s="42">
        <v>0</v>
      </c>
      <c r="N24" s="42">
        <v>0</v>
      </c>
      <c r="O24" s="38">
        <v>0</v>
      </c>
      <c r="Q24" s="8">
        <f t="shared" si="3"/>
        <v>0</v>
      </c>
    </row>
    <row r="25" spans="1:17" ht="23.25" customHeight="1" x14ac:dyDescent="0.5">
      <c r="A25" s="25" t="s">
        <v>55</v>
      </c>
      <c r="B25" s="38">
        <v>0</v>
      </c>
      <c r="C25" s="38"/>
      <c r="D25" s="38">
        <v>0</v>
      </c>
      <c r="E25" s="38">
        <v>0</v>
      </c>
      <c r="F25" s="38">
        <v>0</v>
      </c>
      <c r="G25" s="40">
        <v>0</v>
      </c>
      <c r="H25" s="41">
        <v>0</v>
      </c>
      <c r="I25" s="41">
        <v>0</v>
      </c>
      <c r="J25" s="38">
        <v>0</v>
      </c>
      <c r="K25" s="38">
        <v>0</v>
      </c>
      <c r="L25" s="38">
        <v>0</v>
      </c>
      <c r="M25" s="42">
        <v>0</v>
      </c>
      <c r="N25" s="42">
        <v>0</v>
      </c>
      <c r="O25" s="38">
        <v>0</v>
      </c>
      <c r="Q25" s="8">
        <f t="shared" si="3"/>
        <v>0</v>
      </c>
    </row>
    <row r="26" spans="1:17" s="6" customFormat="1" ht="23.25" customHeight="1" x14ac:dyDescent="0.5">
      <c r="A26" s="29" t="s">
        <v>56</v>
      </c>
      <c r="B26" s="44">
        <f>B17+B12</f>
        <v>18684300</v>
      </c>
      <c r="C26" s="44"/>
      <c r="D26" s="44">
        <f>D17+D12</f>
        <v>1030500</v>
      </c>
      <c r="E26" s="44">
        <f t="shared" ref="E26:O26" si="16">E17+E12</f>
        <v>1030500</v>
      </c>
      <c r="F26" s="44">
        <f t="shared" si="16"/>
        <v>1030500</v>
      </c>
      <c r="G26" s="44">
        <f t="shared" si="16"/>
        <v>921000</v>
      </c>
      <c r="H26" s="44">
        <f t="shared" si="16"/>
        <v>921000</v>
      </c>
      <c r="I26" s="44">
        <f t="shared" si="16"/>
        <v>8070000</v>
      </c>
      <c r="J26" s="44">
        <f t="shared" si="16"/>
        <v>942100</v>
      </c>
      <c r="K26" s="44">
        <f t="shared" si="16"/>
        <v>942100</v>
      </c>
      <c r="L26" s="44">
        <f t="shared" si="16"/>
        <v>942100</v>
      </c>
      <c r="M26" s="44">
        <f t="shared" si="16"/>
        <v>942100</v>
      </c>
      <c r="N26" s="44">
        <f t="shared" si="16"/>
        <v>942100</v>
      </c>
      <c r="O26" s="44">
        <f t="shared" si="16"/>
        <v>970300</v>
      </c>
      <c r="Q26" s="8">
        <f t="shared" si="3"/>
        <v>0</v>
      </c>
    </row>
    <row r="27" spans="1:17" ht="23.25" customHeight="1" x14ac:dyDescent="0.5">
      <c r="A27" s="30" t="s">
        <v>8</v>
      </c>
      <c r="B27" s="27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7" ht="23.25" customHeight="1" x14ac:dyDescent="0.5">
      <c r="A28" s="31" t="s">
        <v>7</v>
      </c>
      <c r="B28" s="3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7" s="4" customFormat="1" ht="23.25" customHeight="1" x14ac:dyDescent="0.5">
      <c r="A29" s="1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50" t="s">
        <v>4</v>
      </c>
      <c r="N29" s="50"/>
      <c r="O29" s="50"/>
    </row>
    <row r="30" spans="1:17" ht="23.25" customHeight="1" x14ac:dyDescent="0.5">
      <c r="A30" s="35" t="s">
        <v>58</v>
      </c>
      <c r="B30" s="1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"/>
      <c r="N30" s="11"/>
      <c r="O30" s="11"/>
    </row>
    <row r="31" spans="1:17" ht="23.25" customHeight="1" x14ac:dyDescent="0.5">
      <c r="A31" s="36" t="s">
        <v>57</v>
      </c>
      <c r="B31" s="1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7" ht="23.25" customHeight="1" x14ac:dyDescent="0.5">
      <c r="A32" s="13" t="s">
        <v>46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23.25" customHeight="1" x14ac:dyDescent="0.5">
      <c r="A33" s="11" t="s">
        <v>60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4"/>
    </row>
  </sheetData>
  <mergeCells count="13">
    <mergeCell ref="M29:O29"/>
    <mergeCell ref="M9:O9"/>
    <mergeCell ref="B10:C10"/>
    <mergeCell ref="D10:F10"/>
    <mergeCell ref="G10:I10"/>
    <mergeCell ref="J10:L10"/>
    <mergeCell ref="M10:O10"/>
    <mergeCell ref="A5:B5"/>
    <mergeCell ref="A6:D6"/>
    <mergeCell ref="A7:C7"/>
    <mergeCell ref="A1:O1"/>
    <mergeCell ref="M5:O5"/>
    <mergeCell ref="M6:O6"/>
  </mergeCells>
  <phoneticPr fontId="2" type="noConversion"/>
  <pageMargins left="0.15748031496062992" right="0.27559055118110237" top="0.55118110236220474" bottom="0.27559055118110237" header="0.31496062992125984" footer="0.15748031496062992"/>
  <pageSetup paperSize="9" scale="68" orientation="landscape" r:id="rId1"/>
  <headerFooter alignWithMargins="0">
    <oddHeader>&amp;R&amp;"DilleniaUPC,ธรรมดา"&amp;16หน้าที่ &amp;P</oddHeader>
  </headerFooter>
  <ignoredErrors>
    <ignoredError sqref="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แผนการใช้จ่าย ปีงบฯ 65</vt:lpstr>
      <vt:lpstr>'แผนการใช้จ่าย ปีงบฯ 65'!Print_Area</vt:lpstr>
      <vt:lpstr>'แผนการใช้จ่าย ปีงบฯ 65'!Print_Titles</vt:lpstr>
    </vt:vector>
  </TitlesOfParts>
  <Company>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BB156</dc:creator>
  <cp:lastModifiedBy>iDells</cp:lastModifiedBy>
  <cp:lastPrinted>2022-01-14T07:16:47Z</cp:lastPrinted>
  <dcterms:created xsi:type="dcterms:W3CDTF">2003-09-01T08:34:20Z</dcterms:created>
  <dcterms:modified xsi:type="dcterms:W3CDTF">2022-01-28T09:04:52Z</dcterms:modified>
</cp:coreProperties>
</file>